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20370" yWindow="62881" windowWidth="25440" windowHeight="15540" activeTab="0"/>
  </bookViews>
  <sheets>
    <sheet name="EOI results" sheetId="3"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Stephen Swabey</author>
  </authors>
  <commentList>
    <comment ref="E25" authorId="0">
      <text>
        <r>
          <rPr>
            <b/>
            <sz val="9"/>
            <rFont val="Tahoma"/>
            <family val="2"/>
          </rPr>
          <t>Stephen Swabey:</t>
        </r>
        <r>
          <rPr>
            <sz val="9"/>
            <rFont val="Tahoma"/>
            <family val="2"/>
          </rPr>
          <t xml:space="preserve">
Based on 6 months of use as noted for summer (see notes column)</t>
        </r>
      </text>
    </comment>
  </commentList>
</comments>
</file>

<file path=xl/sharedStrings.xml><?xml version="1.0" encoding="utf-8"?>
<sst xmlns="http://schemas.openxmlformats.org/spreadsheetml/2006/main" count="173" uniqueCount="98">
  <si>
    <t>Climate Adaptation Scilly - Rainwater Harvesting</t>
  </si>
  <si>
    <t>Cylinder</t>
  </si>
  <si>
    <t>Square</t>
  </si>
  <si>
    <t>Rectangle</t>
  </si>
  <si>
    <t>No</t>
  </si>
  <si>
    <t>Assessment of EOI</t>
  </si>
  <si>
    <t>Devices</t>
  </si>
  <si>
    <t>Unknown</t>
  </si>
  <si>
    <t>Notes</t>
  </si>
  <si>
    <t>3-6</t>
  </si>
  <si>
    <t>We have estimated we use approximately 52000 litres of water per year for our cattle. We fill our water bowsers weekly, so Ideally we would like a 10,000 litre tank or bigger if possible. There is a narrow passageway to where we would like the tank to be stored. This would limit the tank size to approx 1.5m width.</t>
  </si>
  <si>
    <t>The current water volume used each year is estimated on usage of our current 2500 litre tank, which is far too small for our needs.
The rainwater tank size requested is also an estimate based on how quickly we use our 2500 litre tank, and also that we are expanding our livestock numbers this year.
Preferred shape of tank would be a rectangle, as this is to be placed alongside the end of the packing shed, but there is plenty of space available, so any shape would do.
The preferred site for the tank would be where the van is in the attached photo.</t>
  </si>
  <si>
    <t>We have existing water storage installed in winter 2021/22 which takes water from some of the roofs but not all. We use this for irrigation at present but there is capacity to store significantly more water especially over the winter period when usage is low and rainwater is high an then it could be used for a much wider range of purposes. Storage tanks collecting water from approximately 150m2 of roof is already installed - these pump water up to our single existing storage tank with existing infrastructure. Anticipation is around 75,000l harvested per year (50cm rain per year over 150m2 of roof) but with storage only for 15,000 at present.
We have limited space which is easily accessible for installation of new tanks - we would ideally like to consider an underground storage tank system because of this. Other options could be viable if underground is not a possibility.  We have listed storage of 15,000 but would be open to higher capacity or multiple tanks if this were feasible.
Our current water use is unknown as we draw from a private borehole but we have 50-60 visitors a day during the summer who use the toilet facilities; we also have irrigation systems; a glass washer which runs several cycles every day; water for washing and re-using wine, beer and juice bottles; as well as washing machine for laundry/linen for both vineyard and holiday let use. 
Although not listed in the calculations in the EOI form, we have 4x polytunnels which would represent a significant additional potential water collection resource if fitted with guttering and harvest/storage/pipework.
£9,036.43 from Voucher Scheme was also awarded as state aid with the final claim paid on 24/2/22 - this would not fit in the box.
Total state aid therefore is £40,942 which falls well below the de minimis within a 3 year period.</t>
  </si>
  <si>
    <t>The current water volume used each year is estimated, based on our usage of how quickly we use up our small rainwater harvesting tank. The goose pool requires 50 litres of water every 2 days, in addition to drinking water for hens and irrigation. We are increasing our numbers of geese, ducks, hens and quail so will be having a higher requirement for water later this year; the rainwater tank size requested has been estimated to allow for this.
Preferred shape of tank would be a rectangle, as this is to be placed alongside a wall at the side of the shed, but there is adequate space available, so other shapes may also be suitable.
The ground at the tank site is reasonably level, and would just need some 'gardening' to level it.</t>
  </si>
  <si>
    <t>Looking for 12 x 100 Litre water butts. 2 to be placed on the rear of Gerwick and Gweal cottages, plus 2 to be placed on each of our 5 new lodges being built at the moment. All will be to harvest rainwater to use for garden irrigation.</t>
  </si>
  <si>
    <t>We have measured the area in the propagation unit and it is 6.65m (l) x 1.3m (wide) x0.85m deep hence volume of 7.35m3</t>
  </si>
  <si>
    <t>20,000l - We have calculated that our cattle drink roughly 1000L a week, so that's 52,000 a year.  So would want atleast a 10,000L tank if not a 20,000L tank.</t>
  </si>
  <si>
    <t>Tank shape</t>
  </si>
  <si>
    <t>Roof Area (m2)</t>
  </si>
  <si>
    <t>Total tank size (L)</t>
  </si>
  <si>
    <t>Each tank size (L)</t>
  </si>
  <si>
    <t>Water Use (m3)</t>
  </si>
  <si>
    <t>Island</t>
  </si>
  <si>
    <t>Bryher</t>
  </si>
  <si>
    <t>St Martin's</t>
  </si>
  <si>
    <t>St Agnes</t>
  </si>
  <si>
    <t>St Mary's</t>
  </si>
  <si>
    <t>Tresco</t>
  </si>
  <si>
    <t>TOTAL</t>
  </si>
  <si>
    <t>Rectangle preferred, but others acceptable</t>
  </si>
  <si>
    <t>Fire</t>
  </si>
  <si>
    <t>Y</t>
  </si>
  <si>
    <t>Rectangle preferred</t>
  </si>
  <si>
    <t>Effective rainfall (mm/year)</t>
  </si>
  <si>
    <t>Average rainfall (mm/year)</t>
  </si>
  <si>
    <t>Uses</t>
  </si>
  <si>
    <t>Irrigation</t>
  </si>
  <si>
    <t>Access</t>
  </si>
  <si>
    <t>OK</t>
  </si>
  <si>
    <t>Length (m)</t>
  </si>
  <si>
    <t>Width (m)</t>
  </si>
  <si>
    <r>
      <t>Area (m</t>
    </r>
    <r>
      <rPr>
        <b/>
        <vertAlign val="superscript"/>
        <sz val="11"/>
        <color theme="1"/>
        <rFont val="Calibri"/>
        <family val="2"/>
        <scheme val="minor"/>
      </rPr>
      <t>2</t>
    </r>
    <r>
      <rPr>
        <b/>
        <sz val="11"/>
        <color theme="1"/>
        <rFont val="Calibri"/>
        <family val="2"/>
        <scheme val="minor"/>
      </rPr>
      <t>)</t>
    </r>
  </si>
  <si>
    <t>Questions</t>
  </si>
  <si>
    <t>Are they sure about size? - only slightly less than available rainfall, assuming roof measurements are correct</t>
  </si>
  <si>
    <t>No pumps required for installation - gravity fed</t>
  </si>
  <si>
    <t>Estimates 10,800 L use per week in summer</t>
  </si>
  <si>
    <t>How many of the 7 devices could be connected? Fire/SW use?</t>
  </si>
  <si>
    <t>Toilets</t>
  </si>
  <si>
    <t>Clothes/toilets/irrigation</t>
  </si>
  <si>
    <t>Could fire/SW be used - they didn't say yes? How much irrigation is used each year?</t>
  </si>
  <si>
    <t>Toilets/washing machines</t>
  </si>
  <si>
    <t>People</t>
  </si>
  <si>
    <t>Toilets/livestock water</t>
  </si>
  <si>
    <t>Toilet/livestock water</t>
  </si>
  <si>
    <t>Could this be bigger to provide more livestock water? Multiple tanks?</t>
  </si>
  <si>
    <t>Toilet/washing machine/irrigation</t>
  </si>
  <si>
    <t>We have a pub roof of 160m2, neighbouring an events Barn roof of 100m2 and a smaller newly built toilet block of 40m2 roof.  Ideally we would like a system that collects water from all 3 structures, so whether there are independent systems for each structure or if they can be combined?  Really interested to discover from a design specialist what is possible for our site.  So the calculations for working out a tank size are a bit problematic until we know if we can harvest from all 3 structures and the network of pipes and pumps between them.  If the suggested tank size is 10,692ltr just for the toilets, we have just completed a wash building for visiting sailors offering them clothes washing facilities, which would require a larger tank, so I have requested a 15000ltr tank to cover this extra use.  This could be one large tank, or a collection of smaller tanks that feed into each other and then pumped up into a header tank.  The best shape and size tank for the job can be accommodated due to the flexibility of the site.</t>
  </si>
  <si>
    <t>Needs design to understand how best to service need and arrangement. Site visit?</t>
  </si>
  <si>
    <t>Toilet/washing systems/irrigation</t>
  </si>
  <si>
    <t>Underground preferred</t>
  </si>
  <si>
    <t xml:space="preserve">How big an area is available. Can cylinders be used to save cost? </t>
  </si>
  <si>
    <t>Does it have to be in the propagation unit? Toilet block use might be better saving? Existing tanks here?</t>
  </si>
  <si>
    <t>Clothes, toilets, irrigation, sprayer, procona</t>
  </si>
  <si>
    <t>No notes</t>
  </si>
  <si>
    <t>What estimate of total use is for these processes? Could tanks be bigger?</t>
  </si>
  <si>
    <t>The current water volume used each year is estimated, based on our very recently installed water meter. 
The rainwater tank size requested has also been estimated.
Preferred shape of tank would be a rectangle, as this is to be placed alongside a wall at the end of the barn, but there is adequate space available, so other shapes may also be suitable.</t>
  </si>
  <si>
    <t>Clothes, toilets, irrigation, stock water</t>
  </si>
  <si>
    <t>Irrigation, stock water</t>
  </si>
  <si>
    <t>Toilets, washing machines</t>
  </si>
  <si>
    <t>Is this the only site available?</t>
  </si>
  <si>
    <t>Needs notice</t>
  </si>
  <si>
    <t>The current water volume used each year is estimated. We think our usage will be far higher than a residential property of this size, as this cottage is used for Bed &amp; Breakfast guests, so there is more than average usage of water for lots of laundry and cleaning.
The rainwater tank size requested is also an estimate.
Some additional guttering and a new downspout will be necessary to route the water to the tank.
Preferred shape of tank would be a rectangle, as this is to be placed alongside a wall at the rear of the cottage, but there is adequate space available, so other shapes may also be suitable.
Although the ground at the tank site is not currently level, this should be easily rectified.</t>
  </si>
  <si>
    <t>Clothes, toilets</t>
  </si>
  <si>
    <t>The high water use could support a very large tank/series. Is this OK?</t>
  </si>
  <si>
    <t>Clothes, toilet, irrigation, wash water</t>
  </si>
  <si>
    <t>Is square tank really required? Could much larger tank suit? Could cylinder be better? Is space fairly unlimited?</t>
  </si>
  <si>
    <t>Can these tanks be larger? This use is 1.5% of total demand on islands…</t>
  </si>
  <si>
    <t>Clothes, toilets, irrigation</t>
  </si>
  <si>
    <t>Not specified</t>
  </si>
  <si>
    <t>Is there more space available? Could tanks be larger?</t>
  </si>
  <si>
    <t>Not answered fire and SW questions?</t>
  </si>
  <si>
    <t>Max tank size preferred is what will fit in space available</t>
  </si>
  <si>
    <t>Toilet, washing machine</t>
  </si>
  <si>
    <t>?</t>
  </si>
  <si>
    <t>Has 3x4500 tanks existing, taking from 65 m2 roof, could add another 24 m2 roof to collection area</t>
  </si>
  <si>
    <t>Answers</t>
  </si>
  <si>
    <t>4/5/22 talked to Graham. Yes, they can use all this water, but needs to balance supply during year. Calculation by installer will be needed to optimise number and capacity of tanks for growing season particularly.</t>
  </si>
  <si>
    <t>Irrigation of tomatoes etc</t>
  </si>
  <si>
    <t>Could this be bigger roof area, bigger tanks?</t>
  </si>
  <si>
    <t>Could be flexible - needs discussion with Murray and designer</t>
  </si>
  <si>
    <t xml:space="preserve">Yes, there could be more and larger tanks. Some flexibilty with number of on-site uses. Could transfer spare water to Troytown Farm (neighbour) too. </t>
  </si>
  <si>
    <t>4/5/22: Could be bigger roof (60 m2) and possibly tanks under deck (rectangular) or in garden. Needs design</t>
  </si>
  <si>
    <t>4/5/22: Flexible to other designs that could be suggested by contractor.</t>
  </si>
  <si>
    <t>5/5/22: Scope to add tanks to toilet block, which is a major use of water in the garden. Currently switching to private well for irrigation. Up to 500 m2 of roof area at entrance buildings.</t>
  </si>
  <si>
    <t>4/5/22: Yes, could add another 24 m2 from the laundry block. They'd like underground if possible - is this feasible?</t>
  </si>
  <si>
    <t>5/5/22 message left</t>
  </si>
  <si>
    <t>5/5/22: Could be larger in scope, involving several buildings and additional storage</t>
  </si>
  <si>
    <t xml:space="preserve">Could this be bigger to provide more livestock water? Alternatives for delivery? Multiple tanks?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</si>
</sst>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0"/>
  </numFmts>
  <fonts count="15">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26"/>
      <color theme="1"/>
      <name val="Calibri"/>
      <family val="2"/>
      <scheme val="minor"/>
    </font>
    <font>
      <sz val="26"/>
      <color theme="1"/>
      <name val="Calibri"/>
      <family val="2"/>
      <scheme val="minor"/>
    </font>
    <font>
      <b/>
      <vertAlign val="superscript"/>
      <sz val="11"/>
      <color theme="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name val="Calibri"/>
      <family val="2"/>
      <scheme val="minor"/>
    </font>
    <font>
      <sz val="11"/>
      <color theme="4"/>
      <name val="Calibri"/>
      <family val="2"/>
      <scheme val="minor"/>
    </font>
    <font>
      <b/>
      <sz val="11"/>
      <color theme="4"/>
      <name val="Calibri"/>
      <family val="2"/>
      <scheme val="minor"/>
    </font>
    <font>
      <b/>
      <sz val="8"/>
      <name val="Calibri"/>
      <family val="2"/>
    </font>
  </fonts>
  <fills count="5">
    <fill>
      <patternFill/>
    </fill>
    <fill>
      <patternFill patternType="gray125"/>
    </fill>
    <fill>
      <patternFill patternType="solid">
        <fgColor theme="4" tint="0.7999799847602844"/>
        <bgColor indexed="64"/>
      </patternFill>
    </fill>
    <fill>
      <patternFill patternType="solid">
        <fgColor theme="9" tint="0.7999799847602844"/>
        <bgColor indexed="64"/>
      </patternFill>
    </fill>
    <fill>
      <patternFill patternType="solid">
        <fgColor theme="0"/>
        <bgColor indexed="64"/>
      </patternFill>
    </fill>
  </fills>
  <borders count="2">
    <border>
      <left/>
      <right/>
      <top/>
      <bottom/>
      <diagonal/>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69">
    <xf numFmtId="0" fontId="0" fillId="0" borderId="0" xfId="0"/>
    <xf numFmtId="0" fontId="4" fillId="2" borderId="0" xfId="20" applyFont="1" applyAlignment="1" applyProtection="1">
      <alignment vertical="top"/>
      <protection/>
    </xf>
    <xf numFmtId="0" fontId="0" fillId="2" borderId="0" xfId="20" applyAlignment="1" applyProtection="1">
      <alignment vertical="top"/>
      <protection/>
    </xf>
    <xf numFmtId="0" fontId="5" fillId="2" borderId="0" xfId="20" applyFont="1" applyAlignment="1" applyProtection="1">
      <alignment vertical="top"/>
      <protection/>
    </xf>
    <xf numFmtId="0" fontId="2" fillId="2" borderId="0" xfId="20" applyFont="1" applyAlignment="1" applyProtection="1">
      <alignment vertical="top"/>
      <protection/>
    </xf>
    <xf numFmtId="0" fontId="2" fillId="2" borderId="0" xfId="20" applyFont="1" applyAlignment="1" applyProtection="1">
      <alignment horizontal="right" vertical="top"/>
      <protection/>
    </xf>
    <xf numFmtId="0" fontId="0" fillId="2" borderId="0" xfId="20" applyAlignment="1" applyProtection="1">
      <alignment horizontal="left" vertical="top"/>
      <protection/>
    </xf>
    <xf numFmtId="0" fontId="2" fillId="2" borderId="0" xfId="20" applyFont="1" applyAlignment="1" applyProtection="1">
      <alignment horizontal="right" vertical="top" wrapText="1"/>
      <protection/>
    </xf>
    <xf numFmtId="0" fontId="0" fillId="0" borderId="0" xfId="0" applyAlignment="1">
      <alignment vertical="top"/>
    </xf>
    <xf numFmtId="0" fontId="3" fillId="4" borderId="0" xfId="0" applyFont="1" applyFill="1" applyAlignment="1">
      <alignment vertical="top"/>
    </xf>
    <xf numFmtId="0" fontId="3" fillId="0" borderId="0" xfId="0" applyFont="1" applyAlignment="1">
      <alignment vertical="top"/>
    </xf>
    <xf numFmtId="0" fontId="0" fillId="0" borderId="0" xfId="0" applyAlignment="1">
      <alignment horizontal="left" vertical="top"/>
    </xf>
    <xf numFmtId="0" fontId="3" fillId="4" borderId="0" xfId="0" applyFont="1" applyFill="1" applyAlignment="1" applyProtection="1">
      <alignment vertical="top"/>
      <protection/>
    </xf>
    <xf numFmtId="0" fontId="0" fillId="2" borderId="0" xfId="20" applyFont="1" applyAlignment="1" applyProtection="1">
      <alignment horizontal="right" vertical="top"/>
      <protection/>
    </xf>
    <xf numFmtId="0" fontId="0" fillId="2" borderId="0" xfId="20" applyFont="1" applyAlignment="1" applyProtection="1">
      <alignment horizontal="right" vertical="top" wrapText="1"/>
      <protection/>
    </xf>
    <xf numFmtId="0" fontId="0" fillId="3" borderId="0" xfId="21" applyAlignment="1" applyProtection="1">
      <alignment horizontal="center" vertical="center"/>
      <protection/>
    </xf>
    <xf numFmtId="0" fontId="0" fillId="3" borderId="0" xfId="21" applyAlignment="1" applyProtection="1">
      <alignment vertical="top"/>
      <protection/>
    </xf>
    <xf numFmtId="0" fontId="0" fillId="3" borderId="0" xfId="21" applyAlignment="1" applyProtection="1">
      <alignment horizontal="center" vertical="center" wrapText="1"/>
      <protection/>
    </xf>
    <xf numFmtId="49" fontId="0" fillId="3" borderId="0" xfId="21" applyNumberFormat="1" applyAlignment="1" applyProtection="1">
      <alignment horizontal="center" vertical="center"/>
      <protection/>
    </xf>
    <xf numFmtId="0" fontId="7" fillId="3" borderId="0" xfId="21" applyFont="1" applyAlignment="1" applyProtection="1">
      <alignment/>
      <protection/>
    </xf>
    <xf numFmtId="0" fontId="7" fillId="3" borderId="0" xfId="21" applyFont="1" applyAlignment="1" applyProtection="1">
      <alignment horizontal="center" vertical="center"/>
      <protection/>
    </xf>
    <xf numFmtId="0" fontId="0" fillId="0" borderId="0" xfId="0"/>
    <xf numFmtId="164" fontId="0" fillId="3" borderId="0" xfId="18" applyNumberFormat="1" applyFill="1" applyAlignment="1" applyProtection="1">
      <alignment horizontal="center" vertical="center"/>
      <protection/>
    </xf>
    <xf numFmtId="164" fontId="8" fillId="3" borderId="0" xfId="18" applyNumberFormat="1" applyFont="1" applyFill="1" applyAlignment="1" applyProtection="1">
      <alignment vertical="center"/>
      <protection/>
    </xf>
    <xf numFmtId="164" fontId="8" fillId="3" borderId="0" xfId="18" applyNumberFormat="1" applyFont="1" applyFill="1" applyAlignment="1">
      <alignment vertical="center"/>
    </xf>
    <xf numFmtId="164" fontId="0" fillId="3" borderId="0" xfId="18" applyNumberFormat="1" applyFill="1" applyAlignment="1" applyProtection="1">
      <alignment vertical="center"/>
      <protection/>
    </xf>
    <xf numFmtId="164" fontId="0" fillId="3" borderId="0" xfId="21" applyNumberFormat="1" applyAlignment="1" applyProtection="1">
      <alignment horizontal="center" vertical="center"/>
      <protection/>
    </xf>
    <xf numFmtId="164" fontId="0" fillId="3" borderId="0" xfId="18" applyNumberFormat="1" applyFill="1" applyAlignment="1" applyProtection="1">
      <alignment horizontal="center" vertical="center" wrapText="1"/>
      <protection/>
    </xf>
    <xf numFmtId="0" fontId="2" fillId="0" borderId="0" xfId="0" applyFont="1"/>
    <xf numFmtId="0" fontId="0" fillId="3" borderId="0" xfId="21" applyAlignment="1" applyProtection="1">
      <alignment horizontal="left" vertical="center"/>
      <protection/>
    </xf>
    <xf numFmtId="164" fontId="8" fillId="2" borderId="0" xfId="20" applyNumberFormat="1" applyFont="1" applyAlignment="1" applyProtection="1">
      <alignment horizontal="center" vertical="center"/>
      <protection/>
    </xf>
    <xf numFmtId="165" fontId="0" fillId="3" borderId="0" xfId="16" applyNumberFormat="1" applyFill="1" applyAlignment="1" applyProtection="1">
      <alignment vertical="top"/>
      <protection/>
    </xf>
    <xf numFmtId="165" fontId="8" fillId="3" borderId="0" xfId="16" applyNumberFormat="1" applyFont="1" applyFill="1" applyAlignment="1" applyProtection="1">
      <alignment vertical="center"/>
      <protection/>
    </xf>
    <xf numFmtId="165" fontId="0" fillId="0" borderId="0" xfId="16" applyNumberFormat="1" applyFont="1"/>
    <xf numFmtId="0" fontId="7" fillId="3" borderId="0" xfId="21" applyFont="1" applyAlignment="1" applyProtection="1">
      <alignment vertical="top"/>
      <protection/>
    </xf>
    <xf numFmtId="0" fontId="7" fillId="3" borderId="0" xfId="21" applyFont="1" applyAlignment="1" applyProtection="1">
      <alignment horizontal="left" vertical="top"/>
      <protection/>
    </xf>
    <xf numFmtId="0" fontId="0" fillId="3" borderId="0" xfId="21" applyAlignment="1" applyProtection="1">
      <alignment horizontal="left" vertical="top"/>
      <protection/>
    </xf>
    <xf numFmtId="164" fontId="8" fillId="3" borderId="0" xfId="18" applyNumberFormat="1" applyFont="1" applyFill="1" applyAlignment="1" applyProtection="1">
      <alignment horizontal="left" vertical="center"/>
      <protection/>
    </xf>
    <xf numFmtId="0" fontId="0" fillId="0" borderId="0" xfId="0" applyAlignment="1">
      <alignment horizontal="left"/>
    </xf>
    <xf numFmtId="0" fontId="2" fillId="2" borderId="0" xfId="20" applyFont="1" applyAlignment="1" applyProtection="1">
      <alignment horizontal="left"/>
      <protection/>
    </xf>
    <xf numFmtId="0" fontId="2" fillId="3" borderId="0" xfId="21" applyFont="1" applyAlignment="1" applyProtection="1">
      <alignment horizontal="left"/>
      <protection/>
    </xf>
    <xf numFmtId="0" fontId="2" fillId="3" borderId="0" xfId="21" applyFont="1" applyAlignment="1" applyProtection="1">
      <alignment horizontal="center"/>
      <protection/>
    </xf>
    <xf numFmtId="0" fontId="0" fillId="2" borderId="0" xfId="20" applyAlignment="1" applyProtection="1">
      <alignment/>
      <protection/>
    </xf>
    <xf numFmtId="0" fontId="0" fillId="2" borderId="0" xfId="20" applyAlignment="1" applyProtection="1">
      <alignment horizontal="left"/>
      <protection/>
    </xf>
    <xf numFmtId="0" fontId="0" fillId="0" borderId="0" xfId="0" applyAlignment="1">
      <alignment/>
    </xf>
    <xf numFmtId="0" fontId="0" fillId="0" borderId="0" xfId="0" applyFont="1"/>
    <xf numFmtId="0" fontId="2" fillId="0" borderId="0" xfId="0" applyFont="1" applyAlignment="1">
      <alignment horizontal="left"/>
    </xf>
    <xf numFmtId="164" fontId="0" fillId="3" borderId="0" xfId="21" applyNumberFormat="1" applyAlignment="1" applyProtection="1">
      <alignment horizontal="left" vertical="top"/>
      <protection/>
    </xf>
    <xf numFmtId="164" fontId="8" fillId="3" borderId="0" xfId="18" applyNumberFormat="1" applyFont="1" applyFill="1" applyAlignment="1" applyProtection="1">
      <alignment horizontal="left" vertical="top"/>
      <protection/>
    </xf>
    <xf numFmtId="0" fontId="2" fillId="3" borderId="0" xfId="21" applyFont="1" applyAlignment="1" applyProtection="1">
      <alignment horizontal="left" vertical="center"/>
      <protection/>
    </xf>
    <xf numFmtId="0" fontId="0" fillId="0" borderId="1" xfId="0" applyBorder="1" applyAlignment="1" applyProtection="1">
      <alignment vertical="top"/>
      <protection locked="0"/>
    </xf>
    <xf numFmtId="10" fontId="0" fillId="0" borderId="0" xfId="15" applyNumberFormat="1" applyFont="1"/>
    <xf numFmtId="0" fontId="11" fillId="4" borderId="0" xfId="0" applyFont="1" applyFill="1" applyAlignment="1">
      <alignment vertical="top"/>
    </xf>
    <xf numFmtId="0" fontId="11" fillId="4" borderId="0" xfId="0" applyFont="1" applyFill="1" applyAlignment="1" applyProtection="1">
      <alignment vertical="top"/>
      <protection/>
    </xf>
    <xf numFmtId="10" fontId="8" fillId="3" borderId="0" xfId="15" applyNumberFormat="1" applyFont="1" applyFill="1" applyAlignment="1" applyProtection="1">
      <alignment vertical="center"/>
      <protection/>
    </xf>
    <xf numFmtId="0" fontId="12" fillId="0" borderId="0" xfId="0" applyFont="1" applyAlignment="1">
      <alignment vertical="top"/>
    </xf>
    <xf numFmtId="0" fontId="13" fillId="0" borderId="0" xfId="0" applyFont="1" applyAlignment="1">
      <alignment horizontal="left"/>
    </xf>
    <xf numFmtId="0" fontId="12" fillId="0" borderId="0" xfId="0" applyFont="1" applyAlignment="1">
      <alignment horizontal="left" vertical="top"/>
    </xf>
    <xf numFmtId="0" fontId="12" fillId="4" borderId="0" xfId="0" applyFont="1" applyFill="1" applyAlignment="1">
      <alignment vertical="top"/>
    </xf>
    <xf numFmtId="0" fontId="12" fillId="0" borderId="0" xfId="0" applyFont="1"/>
    <xf numFmtId="0" fontId="0" fillId="0" borderId="0" xfId="0" applyAlignment="1">
      <alignment horizontal="center" vertical="top"/>
    </xf>
    <xf numFmtId="0" fontId="0" fillId="3" borderId="0" xfId="21" applyAlignment="1" applyProtection="1">
      <alignment horizontal="right" vertical="top"/>
      <protection/>
    </xf>
    <xf numFmtId="0" fontId="2" fillId="3" borderId="0" xfId="21" applyFont="1" applyAlignment="1" applyProtection="1">
      <alignment horizontal="right"/>
      <protection/>
    </xf>
    <xf numFmtId="0" fontId="2" fillId="2" borderId="0" xfId="20" applyFont="1" applyAlignment="1" applyProtection="1">
      <alignment horizontal="right"/>
      <protection/>
    </xf>
    <xf numFmtId="164" fontId="8" fillId="3" borderId="0" xfId="18" applyNumberFormat="1" applyFont="1" applyFill="1" applyAlignment="1" applyProtection="1">
      <alignment horizontal="right" vertical="center"/>
      <protection/>
    </xf>
    <xf numFmtId="0" fontId="0" fillId="0" borderId="0" xfId="0" applyAlignment="1">
      <alignment horizontal="right"/>
    </xf>
    <xf numFmtId="166" fontId="0" fillId="3" borderId="0" xfId="21" applyNumberFormat="1" applyAlignment="1" applyProtection="1">
      <alignment horizontal="right" vertical="center"/>
      <protection/>
    </xf>
    <xf numFmtId="166" fontId="0" fillId="2" borderId="0" xfId="20" applyNumberFormat="1" applyAlignment="1" applyProtection="1">
      <alignment horizontal="right" vertical="top"/>
      <protection/>
    </xf>
    <xf numFmtId="164" fontId="0" fillId="3" borderId="0" xfId="18" applyNumberFormat="1" applyFill="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20% - Accent1" xfId="20"/>
    <cellStyle name="20% - Accent6" xfId="21"/>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79455-D84D-4116-B94B-E6BB554F720D}">
  <dimension ref="A1:AD57"/>
  <sheetViews>
    <sheetView tabSelected="1" workbookViewId="0" topLeftCell="A1">
      <pane xSplit="3" ySplit="4" topLeftCell="D5" activePane="bottomRight" state="frozen"/>
      <selection pane="topRight" activeCell="J1" sqref="J1"/>
      <selection pane="bottomLeft" activeCell="A17" sqref="A17"/>
      <selection pane="bottomRight" activeCell="H28" sqref="H28"/>
    </sheetView>
  </sheetViews>
  <sheetFormatPr defaultColWidth="9.140625" defaultRowHeight="15"/>
  <cols>
    <col min="1" max="1" width="9.140625" style="21" customWidth="1"/>
    <col min="2" max="2" width="20.8515625" style="0" customWidth="1"/>
    <col min="3" max="3" width="13.00390625" style="0" customWidth="1"/>
    <col min="4" max="4" width="21.8515625" style="0" customWidth="1"/>
    <col min="5" max="5" width="12.8515625" style="21" bestFit="1" customWidth="1"/>
    <col min="6" max="6" width="8.00390625" style="0" customWidth="1"/>
    <col min="7" max="7" width="11.28125" style="0" customWidth="1"/>
    <col min="8" max="8" width="11.28125" style="21" customWidth="1"/>
    <col min="9" max="9" width="22.28125" style="11" customWidth="1"/>
    <col min="10" max="10" width="9.57421875" style="0" bestFit="1" customWidth="1"/>
    <col min="11" max="11" width="13.140625" style="0" customWidth="1"/>
    <col min="12" max="12" width="12.8515625" style="33" customWidth="1"/>
    <col min="13" max="13" width="10.00390625" style="21" customWidth="1"/>
    <col min="14" max="14" width="10.8515625" style="38" customWidth="1"/>
    <col min="15" max="15" width="5.57421875" style="65" bestFit="1" customWidth="1"/>
    <col min="16" max="16" width="8.28125" style="65" customWidth="1"/>
    <col min="17" max="17" width="5.7109375" style="38" customWidth="1"/>
    <col min="18" max="20" width="5.7109375" style="21" customWidth="1"/>
    <col min="21" max="21" width="56.140625" style="21" customWidth="1"/>
    <col min="22" max="22" width="9.7109375" style="0" customWidth="1"/>
    <col min="23" max="23" width="15.421875" style="0" hidden="1" customWidth="1"/>
    <col min="24" max="24" width="11.140625" style="0" bestFit="1" customWidth="1"/>
    <col min="25" max="25" width="17.28125" style="59" bestFit="1" customWidth="1"/>
    <col min="26" max="26" width="17.28125" style="0" bestFit="1" customWidth="1"/>
    <col min="27" max="27" width="11.8515625" style="0" bestFit="1" customWidth="1"/>
    <col min="28" max="28" width="11.7109375" style="0" bestFit="1" customWidth="1"/>
    <col min="29" max="29" width="14.421875" style="0" bestFit="1" customWidth="1"/>
    <col min="30" max="31" width="15.421875" style="0" hidden="1" customWidth="1"/>
    <col min="32" max="32" width="15.421875" style="0" customWidth="1"/>
  </cols>
  <sheetData>
    <row r="1" spans="2:25" s="8" customFormat="1" ht="40.5" customHeight="1">
      <c r="B1" s="1" t="s">
        <v>0</v>
      </c>
      <c r="C1" s="1"/>
      <c r="D1" s="1"/>
      <c r="E1" s="1"/>
      <c r="F1" s="15"/>
      <c r="G1" s="15"/>
      <c r="H1" s="15"/>
      <c r="I1" s="36"/>
      <c r="J1" s="15"/>
      <c r="K1" s="2"/>
      <c r="L1" s="31"/>
      <c r="M1" s="16"/>
      <c r="N1" s="36"/>
      <c r="O1" s="61"/>
      <c r="P1" s="61"/>
      <c r="Q1" s="29"/>
      <c r="R1" s="15"/>
      <c r="S1" s="6"/>
      <c r="T1" s="15"/>
      <c r="U1" s="6"/>
      <c r="V1" s="2"/>
      <c r="Y1" s="55"/>
    </row>
    <row r="2" spans="2:25" s="8" customFormat="1" ht="33.75">
      <c r="B2" s="3" t="s">
        <v>5</v>
      </c>
      <c r="C2" s="3"/>
      <c r="D2" s="3"/>
      <c r="E2" s="3"/>
      <c r="F2" s="34" t="s">
        <v>34</v>
      </c>
      <c r="G2" s="19"/>
      <c r="H2" s="19"/>
      <c r="I2" s="35"/>
      <c r="J2" s="15"/>
      <c r="K2" s="2"/>
      <c r="L2" s="31"/>
      <c r="M2" s="16"/>
      <c r="N2" s="36"/>
      <c r="O2" s="61"/>
      <c r="P2" s="61"/>
      <c r="Q2" s="29"/>
      <c r="R2" s="15"/>
      <c r="S2" s="6"/>
      <c r="T2" s="15"/>
      <c r="U2" s="6"/>
      <c r="V2" s="2"/>
      <c r="Y2" s="55"/>
    </row>
    <row r="3" spans="2:25" s="8" customFormat="1" ht="17.25" customHeight="1">
      <c r="B3" s="4"/>
      <c r="C3" s="5"/>
      <c r="D3" s="4"/>
      <c r="E3" s="4"/>
      <c r="F3" s="34" t="s">
        <v>33</v>
      </c>
      <c r="G3" s="20"/>
      <c r="H3" s="20"/>
      <c r="I3" s="35"/>
      <c r="J3" s="15"/>
      <c r="K3" s="2"/>
      <c r="L3" s="31"/>
      <c r="M3" s="16"/>
      <c r="N3" s="36"/>
      <c r="O3" s="61"/>
      <c r="P3" s="61"/>
      <c r="Q3" s="29"/>
      <c r="R3" s="15"/>
      <c r="S3" s="6"/>
      <c r="T3" s="15"/>
      <c r="U3" s="6"/>
      <c r="V3" s="2"/>
      <c r="Y3" s="55"/>
    </row>
    <row r="4" spans="2:22" s="38" customFormat="1" ht="17.25">
      <c r="B4" s="39"/>
      <c r="C4" s="39" t="s">
        <v>22</v>
      </c>
      <c r="D4" s="40" t="s">
        <v>18</v>
      </c>
      <c r="E4" s="40" t="s">
        <v>21</v>
      </c>
      <c r="F4" s="49" t="s">
        <v>51</v>
      </c>
      <c r="G4" s="40" t="s">
        <v>35</v>
      </c>
      <c r="H4" s="41" t="s">
        <v>6</v>
      </c>
      <c r="I4" s="41" t="s">
        <v>4</v>
      </c>
      <c r="J4" s="40" t="s">
        <v>20</v>
      </c>
      <c r="K4" s="40" t="s">
        <v>19</v>
      </c>
      <c r="L4" s="40" t="s">
        <v>17</v>
      </c>
      <c r="M4" s="41" t="s">
        <v>30</v>
      </c>
      <c r="N4" s="40" t="s">
        <v>39</v>
      </c>
      <c r="O4" s="62" t="s">
        <v>40</v>
      </c>
      <c r="P4" s="63" t="s">
        <v>41</v>
      </c>
      <c r="Q4" s="40" t="s">
        <v>37</v>
      </c>
      <c r="R4" s="39" t="s">
        <v>8</v>
      </c>
      <c r="S4" s="42"/>
      <c r="T4" s="43"/>
      <c r="U4" s="46" t="s">
        <v>42</v>
      </c>
      <c r="V4" s="56" t="s">
        <v>85</v>
      </c>
    </row>
    <row r="5" spans="1:22" s="11" customFormat="1" ht="15">
      <c r="A5" s="60">
        <v>1</v>
      </c>
      <c r="B5" s="5"/>
      <c r="C5" s="13" t="s">
        <v>26</v>
      </c>
      <c r="D5" s="15">
        <v>72</v>
      </c>
      <c r="E5" s="15">
        <v>300</v>
      </c>
      <c r="F5" s="26">
        <v>11</v>
      </c>
      <c r="G5" s="47" t="s">
        <v>74</v>
      </c>
      <c r="H5" s="15">
        <v>6</v>
      </c>
      <c r="I5" s="15">
        <v>1</v>
      </c>
      <c r="J5" s="22">
        <v>2500</v>
      </c>
      <c r="K5" s="22">
        <f aca="true" t="shared" si="0" ref="K5:K25">J5*I5</f>
        <v>2500</v>
      </c>
      <c r="L5" s="29" t="s">
        <v>1</v>
      </c>
      <c r="M5" s="15" t="s">
        <v>31</v>
      </c>
      <c r="N5" s="15">
        <v>1.5</v>
      </c>
      <c r="O5" s="66">
        <v>2</v>
      </c>
      <c r="P5" s="67">
        <f aca="true" t="shared" si="1" ref="P5:P10">O5*N5</f>
        <v>3</v>
      </c>
      <c r="Q5" s="29" t="s">
        <v>38</v>
      </c>
      <c r="R5" s="2"/>
      <c r="S5" s="2"/>
      <c r="T5" s="2"/>
      <c r="U5" s="8"/>
      <c r="V5" s="55" t="s">
        <v>89</v>
      </c>
    </row>
    <row r="6" spans="1:22" s="8" customFormat="1" ht="15">
      <c r="A6" s="60">
        <v>2</v>
      </c>
      <c r="B6" s="13"/>
      <c r="C6" s="13" t="s">
        <v>26</v>
      </c>
      <c r="D6" s="15">
        <v>55</v>
      </c>
      <c r="E6" s="15">
        <v>300</v>
      </c>
      <c r="F6" s="26">
        <v>12</v>
      </c>
      <c r="G6" s="47" t="s">
        <v>72</v>
      </c>
      <c r="H6" s="15">
        <v>14</v>
      </c>
      <c r="I6" s="15">
        <v>1</v>
      </c>
      <c r="J6" s="22">
        <v>3000</v>
      </c>
      <c r="K6" s="22">
        <f t="shared" si="0"/>
        <v>3000</v>
      </c>
      <c r="L6" s="29" t="s">
        <v>29</v>
      </c>
      <c r="M6" s="15" t="s">
        <v>31</v>
      </c>
      <c r="N6" s="15">
        <v>2.5</v>
      </c>
      <c r="O6" s="66">
        <v>3.5</v>
      </c>
      <c r="P6" s="67">
        <f t="shared" si="1"/>
        <v>8.75</v>
      </c>
      <c r="Q6" s="29" t="s">
        <v>38</v>
      </c>
      <c r="R6" s="2" t="s">
        <v>71</v>
      </c>
      <c r="S6" s="2"/>
      <c r="T6" s="2"/>
      <c r="U6" s="8" t="s">
        <v>73</v>
      </c>
      <c r="V6" s="55"/>
    </row>
    <row r="7" spans="1:22" s="8" customFormat="1" ht="15">
      <c r="A7" s="60">
        <v>3</v>
      </c>
      <c r="B7" s="13"/>
      <c r="C7" s="13" t="s">
        <v>23</v>
      </c>
      <c r="D7" s="15">
        <v>40</v>
      </c>
      <c r="E7" s="15">
        <v>650</v>
      </c>
      <c r="F7" s="26">
        <v>78</v>
      </c>
      <c r="G7" s="47" t="s">
        <v>47</v>
      </c>
      <c r="H7" s="15">
        <v>6</v>
      </c>
      <c r="I7" s="15">
        <v>1</v>
      </c>
      <c r="J7" s="22">
        <v>2500</v>
      </c>
      <c r="K7" s="22">
        <f t="shared" si="0"/>
        <v>2500</v>
      </c>
      <c r="L7" s="29" t="s">
        <v>2</v>
      </c>
      <c r="M7" s="15" t="s">
        <v>31</v>
      </c>
      <c r="N7" s="15">
        <v>100</v>
      </c>
      <c r="O7" s="66">
        <v>100</v>
      </c>
      <c r="P7" s="67">
        <f t="shared" si="1"/>
        <v>10000</v>
      </c>
      <c r="Q7" s="29" t="s">
        <v>38</v>
      </c>
      <c r="R7" s="2"/>
      <c r="S7" s="2"/>
      <c r="T7" s="2"/>
      <c r="U7" s="8" t="s">
        <v>75</v>
      </c>
      <c r="V7" s="55"/>
    </row>
    <row r="8" spans="1:22" s="8" customFormat="1" ht="15">
      <c r="A8" s="60">
        <v>4</v>
      </c>
      <c r="B8" s="5"/>
      <c r="C8" s="13" t="s">
        <v>26</v>
      </c>
      <c r="D8" s="15">
        <v>30</v>
      </c>
      <c r="E8" s="29" t="s">
        <v>7</v>
      </c>
      <c r="F8" s="26">
        <v>8</v>
      </c>
      <c r="G8" s="47" t="s">
        <v>36</v>
      </c>
      <c r="H8" s="15">
        <v>1</v>
      </c>
      <c r="I8" s="15">
        <v>1</v>
      </c>
      <c r="J8" s="22">
        <v>2000</v>
      </c>
      <c r="K8" s="22">
        <f t="shared" si="0"/>
        <v>2000</v>
      </c>
      <c r="L8" s="29" t="s">
        <v>32</v>
      </c>
      <c r="M8" s="15" t="s">
        <v>31</v>
      </c>
      <c r="N8" s="15">
        <v>2</v>
      </c>
      <c r="O8" s="66">
        <v>4</v>
      </c>
      <c r="P8" s="67">
        <f t="shared" si="1"/>
        <v>8</v>
      </c>
      <c r="Q8" s="29" t="s">
        <v>38</v>
      </c>
      <c r="R8" s="2" t="s">
        <v>81</v>
      </c>
      <c r="S8" s="2"/>
      <c r="T8" s="2"/>
      <c r="U8" s="52" t="s">
        <v>80</v>
      </c>
      <c r="V8" s="58" t="s">
        <v>91</v>
      </c>
    </row>
    <row r="9" spans="1:22" s="8" customFormat="1" ht="15">
      <c r="A9" s="60">
        <v>5</v>
      </c>
      <c r="B9" s="14"/>
      <c r="C9" s="14" t="s">
        <v>26</v>
      </c>
      <c r="D9" s="15">
        <v>33</v>
      </c>
      <c r="E9" s="15">
        <v>240</v>
      </c>
      <c r="F9" s="26">
        <v>3</v>
      </c>
      <c r="G9" s="47" t="s">
        <v>66</v>
      </c>
      <c r="H9" s="15">
        <v>4</v>
      </c>
      <c r="I9" s="17">
        <v>1</v>
      </c>
      <c r="J9" s="27">
        <v>5000</v>
      </c>
      <c r="K9" s="22">
        <f t="shared" si="0"/>
        <v>5000</v>
      </c>
      <c r="L9" s="29" t="s">
        <v>32</v>
      </c>
      <c r="M9" s="17" t="s">
        <v>31</v>
      </c>
      <c r="N9" s="15">
        <v>2.5</v>
      </c>
      <c r="O9" s="66">
        <v>4</v>
      </c>
      <c r="P9" s="67">
        <f t="shared" si="1"/>
        <v>10</v>
      </c>
      <c r="Q9" s="29" t="s">
        <v>38</v>
      </c>
      <c r="R9" s="2" t="s">
        <v>65</v>
      </c>
      <c r="S9" s="2"/>
      <c r="T9" s="2"/>
      <c r="V9" s="55"/>
    </row>
    <row r="10" spans="1:22" s="8" customFormat="1" ht="15">
      <c r="A10" s="60">
        <v>6</v>
      </c>
      <c r="B10" s="5"/>
      <c r="C10" s="13" t="s">
        <v>25</v>
      </c>
      <c r="D10" s="15">
        <v>108</v>
      </c>
      <c r="E10" s="15">
        <v>160</v>
      </c>
      <c r="F10" s="26">
        <v>7</v>
      </c>
      <c r="G10" s="47" t="s">
        <v>77</v>
      </c>
      <c r="H10" s="18" t="s">
        <v>9</v>
      </c>
      <c r="I10" s="15">
        <v>1</v>
      </c>
      <c r="J10" s="22">
        <v>2000</v>
      </c>
      <c r="K10" s="22">
        <f t="shared" si="0"/>
        <v>2000</v>
      </c>
      <c r="L10" s="29" t="s">
        <v>78</v>
      </c>
      <c r="M10" s="15" t="s">
        <v>31</v>
      </c>
      <c r="N10" s="15">
        <v>1.5</v>
      </c>
      <c r="O10" s="66">
        <v>2</v>
      </c>
      <c r="P10" s="67">
        <f t="shared" si="1"/>
        <v>3</v>
      </c>
      <c r="Q10" s="29" t="s">
        <v>38</v>
      </c>
      <c r="R10" s="2"/>
      <c r="S10" s="2"/>
      <c r="T10" s="2"/>
      <c r="U10" s="52" t="s">
        <v>79</v>
      </c>
      <c r="V10" s="58" t="s">
        <v>90</v>
      </c>
    </row>
    <row r="11" spans="1:22" s="8" customFormat="1" ht="15">
      <c r="A11" s="60">
        <v>7</v>
      </c>
      <c r="B11" s="13"/>
      <c r="C11" s="13" t="s">
        <v>25</v>
      </c>
      <c r="D11" s="15">
        <v>89</v>
      </c>
      <c r="E11" s="15">
        <v>150</v>
      </c>
      <c r="F11" s="26">
        <v>8</v>
      </c>
      <c r="G11" s="47" t="s">
        <v>82</v>
      </c>
      <c r="H11" s="15">
        <v>2</v>
      </c>
      <c r="I11" s="15">
        <v>1</v>
      </c>
      <c r="J11" s="22">
        <v>2500</v>
      </c>
      <c r="K11" s="22">
        <f t="shared" si="0"/>
        <v>2500</v>
      </c>
      <c r="L11" s="29" t="s">
        <v>1</v>
      </c>
      <c r="M11" s="15" t="s">
        <v>83</v>
      </c>
      <c r="N11" s="15"/>
      <c r="O11" s="66"/>
      <c r="P11" s="67"/>
      <c r="Q11" s="29"/>
      <c r="R11" s="6" t="s">
        <v>84</v>
      </c>
      <c r="S11" s="2"/>
      <c r="T11" s="2"/>
      <c r="U11" s="53"/>
      <c r="V11" s="58"/>
    </row>
    <row r="12" spans="1:22" s="8" customFormat="1" ht="15">
      <c r="A12" s="60">
        <v>8</v>
      </c>
      <c r="B12" s="13"/>
      <c r="C12" s="13" t="s">
        <v>25</v>
      </c>
      <c r="D12" s="15">
        <v>150</v>
      </c>
      <c r="E12" s="29" t="s">
        <v>7</v>
      </c>
      <c r="F12" s="26">
        <v>3</v>
      </c>
      <c r="G12" s="47" t="s">
        <v>48</v>
      </c>
      <c r="H12" s="15">
        <v>8</v>
      </c>
      <c r="I12" s="15">
        <v>3</v>
      </c>
      <c r="J12" s="22">
        <v>10000</v>
      </c>
      <c r="K12" s="22">
        <f t="shared" si="0"/>
        <v>30000</v>
      </c>
      <c r="L12" s="29" t="s">
        <v>1</v>
      </c>
      <c r="M12" s="15"/>
      <c r="N12" s="15">
        <v>10</v>
      </c>
      <c r="O12" s="66">
        <v>10</v>
      </c>
      <c r="P12" s="67">
        <f aca="true" t="shared" si="2" ref="P12:P20">O12*N12</f>
        <v>100</v>
      </c>
      <c r="Q12" s="29" t="s">
        <v>38</v>
      </c>
      <c r="R12" s="6"/>
      <c r="S12" s="2"/>
      <c r="T12" s="2"/>
      <c r="U12" s="8" t="s">
        <v>49</v>
      </c>
      <c r="V12" s="55"/>
    </row>
    <row r="13" spans="1:22" s="8" customFormat="1" ht="15" customHeight="1">
      <c r="A13" s="60">
        <v>9</v>
      </c>
      <c r="B13" s="5"/>
      <c r="C13" s="13" t="s">
        <v>23</v>
      </c>
      <c r="D13" s="15">
        <v>144</v>
      </c>
      <c r="E13" s="15">
        <v>168</v>
      </c>
      <c r="F13" s="26">
        <v>6</v>
      </c>
      <c r="G13" s="47" t="s">
        <v>87</v>
      </c>
      <c r="H13" s="15">
        <v>0</v>
      </c>
      <c r="I13" s="15">
        <v>4</v>
      </c>
      <c r="J13" s="22">
        <v>22000</v>
      </c>
      <c r="K13" s="22">
        <f t="shared" si="0"/>
        <v>88000</v>
      </c>
      <c r="L13" s="29" t="s">
        <v>1</v>
      </c>
      <c r="M13" s="15" t="s">
        <v>31</v>
      </c>
      <c r="N13" s="15">
        <v>3</v>
      </c>
      <c r="O13" s="66">
        <v>19</v>
      </c>
      <c r="P13" s="67">
        <f t="shared" si="2"/>
        <v>57</v>
      </c>
      <c r="Q13" s="29" t="s">
        <v>38</v>
      </c>
      <c r="R13" s="6" t="s">
        <v>44</v>
      </c>
      <c r="S13" s="2"/>
      <c r="T13" s="6"/>
      <c r="U13" s="11" t="s">
        <v>43</v>
      </c>
      <c r="V13" s="57" t="s">
        <v>86</v>
      </c>
    </row>
    <row r="14" spans="1:22" s="8" customFormat="1" ht="15">
      <c r="A14" s="60">
        <v>10</v>
      </c>
      <c r="B14" s="13"/>
      <c r="C14" s="13" t="s">
        <v>26</v>
      </c>
      <c r="D14" s="15">
        <v>180</v>
      </c>
      <c r="E14" s="15">
        <v>90</v>
      </c>
      <c r="F14" s="26">
        <v>3</v>
      </c>
      <c r="G14" s="47" t="s">
        <v>52</v>
      </c>
      <c r="H14" s="15">
        <v>2</v>
      </c>
      <c r="I14" s="15">
        <v>1</v>
      </c>
      <c r="J14" s="22">
        <v>20000</v>
      </c>
      <c r="K14" s="22">
        <f t="shared" si="0"/>
        <v>20000</v>
      </c>
      <c r="L14" s="29" t="s">
        <v>3</v>
      </c>
      <c r="M14" s="15" t="s">
        <v>31</v>
      </c>
      <c r="N14" s="15">
        <v>4</v>
      </c>
      <c r="O14" s="66">
        <v>5</v>
      </c>
      <c r="P14" s="67">
        <f t="shared" si="2"/>
        <v>20</v>
      </c>
      <c r="Q14" s="29" t="s">
        <v>38</v>
      </c>
      <c r="R14" s="6" t="s">
        <v>10</v>
      </c>
      <c r="S14" s="2"/>
      <c r="T14" s="2"/>
      <c r="U14" s="8" t="s">
        <v>97</v>
      </c>
      <c r="V14" s="55"/>
    </row>
    <row r="15" spans="1:22" s="8" customFormat="1" ht="15">
      <c r="A15" s="60">
        <v>11</v>
      </c>
      <c r="B15" s="13"/>
      <c r="C15" s="13" t="s">
        <v>26</v>
      </c>
      <c r="D15" s="15">
        <v>90</v>
      </c>
      <c r="E15" s="15">
        <v>90</v>
      </c>
      <c r="F15" s="26">
        <v>5</v>
      </c>
      <c r="G15" s="47" t="s">
        <v>53</v>
      </c>
      <c r="H15" s="15">
        <v>2</v>
      </c>
      <c r="I15" s="15">
        <v>1</v>
      </c>
      <c r="J15" s="22">
        <v>20000</v>
      </c>
      <c r="K15" s="22">
        <f t="shared" si="0"/>
        <v>20000</v>
      </c>
      <c r="L15" s="29" t="s">
        <v>1</v>
      </c>
      <c r="M15" s="15" t="s">
        <v>31</v>
      </c>
      <c r="N15" s="15">
        <v>2</v>
      </c>
      <c r="O15" s="66">
        <v>2.75</v>
      </c>
      <c r="P15" s="67">
        <f t="shared" si="2"/>
        <v>5.5</v>
      </c>
      <c r="Q15" s="29" t="s">
        <v>38</v>
      </c>
      <c r="R15" s="6" t="s">
        <v>16</v>
      </c>
      <c r="S15" s="2"/>
      <c r="T15" s="2"/>
      <c r="U15" s="8" t="s">
        <v>54</v>
      </c>
      <c r="V15" s="55"/>
    </row>
    <row r="16" spans="1:22" s="8" customFormat="1" ht="15">
      <c r="A16" s="60">
        <v>12</v>
      </c>
      <c r="B16" s="13"/>
      <c r="C16" s="13" t="s">
        <v>26</v>
      </c>
      <c r="D16" s="15">
        <v>206</v>
      </c>
      <c r="E16" s="15">
        <v>50</v>
      </c>
      <c r="F16" s="26">
        <v>2</v>
      </c>
      <c r="G16" s="47" t="s">
        <v>67</v>
      </c>
      <c r="H16" s="15">
        <v>2</v>
      </c>
      <c r="I16" s="15">
        <v>1</v>
      </c>
      <c r="J16" s="22">
        <v>5000</v>
      </c>
      <c r="K16" s="22">
        <f t="shared" si="0"/>
        <v>5000</v>
      </c>
      <c r="L16" s="29" t="s">
        <v>29</v>
      </c>
      <c r="M16" s="15" t="s">
        <v>31</v>
      </c>
      <c r="N16" s="15">
        <v>3</v>
      </c>
      <c r="O16" s="66">
        <v>11</v>
      </c>
      <c r="P16" s="67">
        <f t="shared" si="2"/>
        <v>33</v>
      </c>
      <c r="Q16" s="29" t="s">
        <v>38</v>
      </c>
      <c r="R16" s="2" t="s">
        <v>11</v>
      </c>
      <c r="S16" s="2"/>
      <c r="T16" s="2"/>
      <c r="V16" s="55"/>
    </row>
    <row r="17" spans="1:22" s="8" customFormat="1" ht="15">
      <c r="A17" s="60">
        <v>13</v>
      </c>
      <c r="B17" s="5"/>
      <c r="C17" s="13" t="s">
        <v>26</v>
      </c>
      <c r="D17" s="15">
        <v>225</v>
      </c>
      <c r="E17" s="15">
        <v>500</v>
      </c>
      <c r="F17" s="26">
        <v>100</v>
      </c>
      <c r="G17" s="47" t="s">
        <v>68</v>
      </c>
      <c r="H17" s="15">
        <v>9</v>
      </c>
      <c r="I17" s="17">
        <v>1</v>
      </c>
      <c r="J17" s="27">
        <v>5000</v>
      </c>
      <c r="K17" s="22">
        <f t="shared" si="0"/>
        <v>5000</v>
      </c>
      <c r="L17" s="29" t="s">
        <v>3</v>
      </c>
      <c r="M17" s="17" t="s">
        <v>31</v>
      </c>
      <c r="N17" s="15">
        <v>0.7</v>
      </c>
      <c r="O17" s="66">
        <v>2.7</v>
      </c>
      <c r="P17" s="67">
        <f t="shared" si="2"/>
        <v>1.89</v>
      </c>
      <c r="Q17" s="29" t="s">
        <v>70</v>
      </c>
      <c r="R17" s="2"/>
      <c r="S17" s="2"/>
      <c r="T17" s="2"/>
      <c r="U17" s="8" t="s">
        <v>69</v>
      </c>
      <c r="V17" s="55" t="s">
        <v>92</v>
      </c>
    </row>
    <row r="18" spans="1:22" s="8" customFormat="1" ht="15">
      <c r="A18" s="60">
        <v>14</v>
      </c>
      <c r="B18" s="13"/>
      <c r="C18" s="13" t="s">
        <v>26</v>
      </c>
      <c r="D18" s="15">
        <v>114</v>
      </c>
      <c r="E18" s="15">
        <v>300</v>
      </c>
      <c r="F18" s="26">
        <v>3</v>
      </c>
      <c r="G18" s="47" t="s">
        <v>62</v>
      </c>
      <c r="H18" s="15">
        <v>5</v>
      </c>
      <c r="I18" s="17">
        <v>3</v>
      </c>
      <c r="J18" s="27">
        <v>2000</v>
      </c>
      <c r="K18" s="22">
        <f t="shared" si="0"/>
        <v>6000</v>
      </c>
      <c r="L18" s="29" t="s">
        <v>1</v>
      </c>
      <c r="M18" s="17" t="s">
        <v>31</v>
      </c>
      <c r="N18" s="15">
        <v>3</v>
      </c>
      <c r="O18" s="66">
        <v>8</v>
      </c>
      <c r="P18" s="67">
        <f t="shared" si="2"/>
        <v>24</v>
      </c>
      <c r="Q18" s="29" t="s">
        <v>38</v>
      </c>
      <c r="R18" s="2" t="s">
        <v>63</v>
      </c>
      <c r="S18" s="2"/>
      <c r="T18" s="2"/>
      <c r="U18" s="8" t="s">
        <v>64</v>
      </c>
      <c r="V18" s="55"/>
    </row>
    <row r="19" spans="1:22" s="8" customFormat="1" ht="15">
      <c r="A19" s="60">
        <v>15</v>
      </c>
      <c r="B19" s="5"/>
      <c r="C19" s="13" t="s">
        <v>24</v>
      </c>
      <c r="D19" s="15">
        <v>300</v>
      </c>
      <c r="E19" s="15">
        <v>918</v>
      </c>
      <c r="F19" s="26">
        <v>300</v>
      </c>
      <c r="G19" s="47" t="s">
        <v>55</v>
      </c>
      <c r="H19" s="15">
        <v>10</v>
      </c>
      <c r="I19" s="17">
        <v>1</v>
      </c>
      <c r="J19" s="27">
        <v>15000</v>
      </c>
      <c r="K19" s="22">
        <f t="shared" si="0"/>
        <v>15000</v>
      </c>
      <c r="L19" s="29" t="s">
        <v>1</v>
      </c>
      <c r="M19" s="17" t="s">
        <v>31</v>
      </c>
      <c r="N19" s="15">
        <v>2.5</v>
      </c>
      <c r="O19" s="66">
        <v>6</v>
      </c>
      <c r="P19" s="67">
        <f t="shared" si="2"/>
        <v>15</v>
      </c>
      <c r="Q19" s="29" t="s">
        <v>38</v>
      </c>
      <c r="R19" s="6" t="s">
        <v>56</v>
      </c>
      <c r="S19" s="2"/>
      <c r="T19" s="2"/>
      <c r="U19" s="8" t="s">
        <v>57</v>
      </c>
      <c r="V19" s="55" t="s">
        <v>96</v>
      </c>
    </row>
    <row r="20" spans="1:22" s="8" customFormat="1" ht="15">
      <c r="A20" s="60">
        <v>16</v>
      </c>
      <c r="B20" s="5"/>
      <c r="C20" s="13" t="s">
        <v>24</v>
      </c>
      <c r="D20" s="15">
        <v>81</v>
      </c>
      <c r="E20" s="15">
        <v>650</v>
      </c>
      <c r="F20" s="26">
        <v>140</v>
      </c>
      <c r="G20" s="47" t="s">
        <v>50</v>
      </c>
      <c r="H20" s="15">
        <v>10</v>
      </c>
      <c r="I20" s="17">
        <v>1</v>
      </c>
      <c r="J20" s="27">
        <v>22000</v>
      </c>
      <c r="K20" s="22">
        <f t="shared" si="0"/>
        <v>22000</v>
      </c>
      <c r="L20" s="29" t="s">
        <v>1</v>
      </c>
      <c r="M20" s="17" t="s">
        <v>31</v>
      </c>
      <c r="N20" s="15">
        <v>100</v>
      </c>
      <c r="O20" s="66">
        <v>100</v>
      </c>
      <c r="P20" s="67">
        <f t="shared" si="2"/>
        <v>10000</v>
      </c>
      <c r="Q20" s="29" t="s">
        <v>38</v>
      </c>
      <c r="R20" s="6"/>
      <c r="S20" s="2"/>
      <c r="T20" s="2"/>
      <c r="U20" s="8" t="s">
        <v>88</v>
      </c>
      <c r="V20" s="55" t="s">
        <v>94</v>
      </c>
    </row>
    <row r="21" spans="1:22" s="8" customFormat="1" ht="15">
      <c r="A21" s="60">
        <v>17</v>
      </c>
      <c r="B21" s="13"/>
      <c r="C21" s="13" t="s">
        <v>24</v>
      </c>
      <c r="D21" s="15">
        <v>180</v>
      </c>
      <c r="E21" s="15" t="s">
        <v>7</v>
      </c>
      <c r="F21" s="26">
        <v>60</v>
      </c>
      <c r="G21" s="47" t="s">
        <v>58</v>
      </c>
      <c r="H21" s="15">
        <v>7</v>
      </c>
      <c r="I21" s="17">
        <v>1</v>
      </c>
      <c r="J21" s="27">
        <v>15000</v>
      </c>
      <c r="K21" s="22">
        <f t="shared" si="0"/>
        <v>15000</v>
      </c>
      <c r="L21" s="29" t="s">
        <v>59</v>
      </c>
      <c r="M21" s="17" t="s">
        <v>31</v>
      </c>
      <c r="N21" s="15"/>
      <c r="O21" s="66"/>
      <c r="P21" s="67"/>
      <c r="Q21" s="29" t="s">
        <v>38</v>
      </c>
      <c r="R21" s="6" t="s">
        <v>12</v>
      </c>
      <c r="S21" s="2"/>
      <c r="T21" s="2"/>
      <c r="U21" s="8" t="s">
        <v>60</v>
      </c>
      <c r="V21" s="55" t="s">
        <v>95</v>
      </c>
    </row>
    <row r="22" spans="1:28" s="8" customFormat="1" ht="15">
      <c r="A22" s="60">
        <v>18</v>
      </c>
      <c r="B22" s="14"/>
      <c r="C22" s="13" t="s">
        <v>26</v>
      </c>
      <c r="D22" s="15">
        <v>16</v>
      </c>
      <c r="E22" s="15">
        <v>15</v>
      </c>
      <c r="F22" s="26">
        <v>1</v>
      </c>
      <c r="G22" s="47" t="s">
        <v>67</v>
      </c>
      <c r="H22" s="15">
        <v>1</v>
      </c>
      <c r="I22" s="17">
        <v>1</v>
      </c>
      <c r="J22" s="27">
        <v>2000</v>
      </c>
      <c r="K22" s="22">
        <f t="shared" si="0"/>
        <v>2000</v>
      </c>
      <c r="L22" s="29" t="s">
        <v>32</v>
      </c>
      <c r="M22" s="17" t="s">
        <v>31</v>
      </c>
      <c r="N22" s="15">
        <v>4</v>
      </c>
      <c r="O22" s="66">
        <v>8</v>
      </c>
      <c r="P22" s="67">
        <f>O22*N22</f>
        <v>32</v>
      </c>
      <c r="Q22" s="29" t="s">
        <v>38</v>
      </c>
      <c r="R22" s="2" t="s">
        <v>13</v>
      </c>
      <c r="S22" s="2"/>
      <c r="T22" s="2"/>
      <c r="U22" s="52"/>
      <c r="V22" s="58"/>
      <c r="W22" s="9"/>
      <c r="X22" s="9"/>
      <c r="Y22" s="9"/>
      <c r="Z22" s="9"/>
      <c r="AA22" s="9"/>
      <c r="AB22" s="10"/>
    </row>
    <row r="23" spans="1:28" s="8" customFormat="1" ht="15">
      <c r="A23" s="60">
        <v>19</v>
      </c>
      <c r="B23" s="13"/>
      <c r="C23" s="13" t="s">
        <v>26</v>
      </c>
      <c r="D23" s="15">
        <v>160</v>
      </c>
      <c r="E23" s="15">
        <v>2500</v>
      </c>
      <c r="F23" s="26">
        <v>90</v>
      </c>
      <c r="G23" s="47" t="s">
        <v>36</v>
      </c>
      <c r="H23" s="15"/>
      <c r="I23" s="15">
        <v>12</v>
      </c>
      <c r="J23" s="22">
        <v>200</v>
      </c>
      <c r="K23" s="22">
        <f t="shared" si="0"/>
        <v>2400</v>
      </c>
      <c r="L23" s="29" t="s">
        <v>1</v>
      </c>
      <c r="M23" s="15"/>
      <c r="N23" s="15"/>
      <c r="O23" s="66"/>
      <c r="P23" s="67"/>
      <c r="Q23" s="29" t="s">
        <v>38</v>
      </c>
      <c r="R23" s="2" t="s">
        <v>14</v>
      </c>
      <c r="S23" s="2"/>
      <c r="T23" s="2"/>
      <c r="U23" s="8" t="s">
        <v>76</v>
      </c>
      <c r="V23" s="55"/>
      <c r="W23" s="9"/>
      <c r="X23" s="9"/>
      <c r="Y23" s="9"/>
      <c r="Z23" s="9"/>
      <c r="AA23" s="9"/>
      <c r="AB23" s="10"/>
    </row>
    <row r="24" spans="1:28" s="8" customFormat="1" ht="15">
      <c r="A24" s="60">
        <v>20</v>
      </c>
      <c r="B24" s="7"/>
      <c r="C24" s="14" t="s">
        <v>27</v>
      </c>
      <c r="D24" s="15">
        <v>142</v>
      </c>
      <c r="E24" s="15">
        <v>208</v>
      </c>
      <c r="F24" s="26">
        <v>300</v>
      </c>
      <c r="G24" s="47" t="s">
        <v>36</v>
      </c>
      <c r="H24" s="15">
        <v>2</v>
      </c>
      <c r="I24" s="15">
        <v>1</v>
      </c>
      <c r="J24" s="22">
        <v>7350</v>
      </c>
      <c r="K24" s="22">
        <f t="shared" si="0"/>
        <v>7350</v>
      </c>
      <c r="L24" s="29" t="s">
        <v>3</v>
      </c>
      <c r="M24" s="15" t="s">
        <v>31</v>
      </c>
      <c r="N24" s="15">
        <v>1.3</v>
      </c>
      <c r="O24" s="66">
        <v>8.65</v>
      </c>
      <c r="P24" s="67">
        <f>O24*N24</f>
        <v>11.245000000000001</v>
      </c>
      <c r="Q24" s="29" t="s">
        <v>38</v>
      </c>
      <c r="R24" s="6" t="s">
        <v>15</v>
      </c>
      <c r="S24" s="2"/>
      <c r="T24" s="2"/>
      <c r="U24" s="8" t="s">
        <v>61</v>
      </c>
      <c r="V24" s="55" t="s">
        <v>93</v>
      </c>
      <c r="W24" s="9"/>
      <c r="X24" s="9"/>
      <c r="Y24" s="9"/>
      <c r="Z24" s="9"/>
      <c r="AA24" s="9"/>
      <c r="AB24" s="10"/>
    </row>
    <row r="25" spans="1:28" s="8" customFormat="1" ht="15">
      <c r="A25" s="60">
        <v>21</v>
      </c>
      <c r="B25" s="14"/>
      <c r="C25" s="14" t="s">
        <v>25</v>
      </c>
      <c r="D25" s="15">
        <v>120</v>
      </c>
      <c r="E25" s="29">
        <f>10.8*26</f>
        <v>280.8</v>
      </c>
      <c r="F25" s="26">
        <v>500</v>
      </c>
      <c r="G25" s="47" t="s">
        <v>47</v>
      </c>
      <c r="H25" s="15">
        <v>7</v>
      </c>
      <c r="I25" s="17">
        <v>1</v>
      </c>
      <c r="J25" s="27">
        <v>40000</v>
      </c>
      <c r="K25" s="22">
        <f t="shared" si="0"/>
        <v>40000</v>
      </c>
      <c r="L25" s="29" t="s">
        <v>1</v>
      </c>
      <c r="M25" s="17"/>
      <c r="N25" s="15">
        <v>2.5</v>
      </c>
      <c r="O25" s="66">
        <v>5</v>
      </c>
      <c r="P25" s="67">
        <f>O25*N25</f>
        <v>12.5</v>
      </c>
      <c r="Q25" s="29" t="s">
        <v>38</v>
      </c>
      <c r="R25" s="6" t="s">
        <v>45</v>
      </c>
      <c r="S25" s="2"/>
      <c r="T25" s="2"/>
      <c r="U25" s="8" t="s">
        <v>46</v>
      </c>
      <c r="V25" s="55"/>
      <c r="W25" s="9"/>
      <c r="X25" s="9"/>
      <c r="Y25" s="9"/>
      <c r="Z25" s="9"/>
      <c r="AA25" s="9"/>
      <c r="AB25" s="10"/>
    </row>
    <row r="26" spans="2:30" s="8" customFormat="1" ht="15">
      <c r="B26" s="13"/>
      <c r="C26" s="13"/>
      <c r="D26" s="13"/>
      <c r="E26" s="13"/>
      <c r="F26" s="24">
        <f>SUM(E6,E21,E25,E23,E22,E20,E19,E18,E17,E16,E15,E14,E13,E11,E10,E9,E8,E5)</f>
        <v>6711.8</v>
      </c>
      <c r="G26" s="23"/>
      <c r="H26" s="54"/>
      <c r="I26" s="48">
        <f>SUM(I5:I25)</f>
        <v>39</v>
      </c>
      <c r="J26" s="23"/>
      <c r="K26" s="30">
        <f>SUM(K5:K25)</f>
        <v>297250</v>
      </c>
      <c r="L26" s="32"/>
      <c r="M26" s="23"/>
      <c r="N26" s="37"/>
      <c r="O26" s="64"/>
      <c r="P26" s="64"/>
      <c r="Q26" s="68"/>
      <c r="R26" s="25"/>
      <c r="S26" s="6"/>
      <c r="T26" s="25"/>
      <c r="U26" s="6"/>
      <c r="V26" s="2"/>
      <c r="W26" s="12"/>
      <c r="X26" s="52"/>
      <c r="Y26" s="58"/>
      <c r="Z26" s="9"/>
      <c r="AA26" s="9"/>
      <c r="AB26" s="9"/>
      <c r="AC26" s="9"/>
      <c r="AD26" s="10"/>
    </row>
    <row r="27" ht="15" customHeight="1">
      <c r="E27" s="45"/>
    </row>
    <row r="28" spans="2:5" ht="15">
      <c r="B28" s="13" t="s">
        <v>25</v>
      </c>
      <c r="C28">
        <f>COUNTIF(C$5:C$25,B28)</f>
        <v>4</v>
      </c>
      <c r="E28" s="50"/>
    </row>
    <row r="29" spans="2:5" ht="15" customHeight="1">
      <c r="B29" s="13" t="s">
        <v>23</v>
      </c>
      <c r="C29">
        <f aca="true" t="shared" si="3" ref="C29:C32">COUNTIF(C$5:C$25,B29)</f>
        <v>2</v>
      </c>
      <c r="E29"/>
    </row>
    <row r="30" spans="2:5" ht="15">
      <c r="B30" s="13" t="s">
        <v>24</v>
      </c>
      <c r="C30">
        <f t="shared" si="3"/>
        <v>3</v>
      </c>
      <c r="E30" s="51"/>
    </row>
    <row r="31" spans="2:5" ht="15" customHeight="1">
      <c r="B31" s="13" t="s">
        <v>26</v>
      </c>
      <c r="C31">
        <f t="shared" si="3"/>
        <v>11</v>
      </c>
      <c r="E31" s="51"/>
    </row>
    <row r="32" spans="2:3" ht="15">
      <c r="B32" s="13" t="s">
        <v>27</v>
      </c>
      <c r="C32">
        <f t="shared" si="3"/>
        <v>1</v>
      </c>
    </row>
    <row r="33" spans="2:3" ht="15">
      <c r="B33" s="5" t="s">
        <v>28</v>
      </c>
      <c r="C33" s="28">
        <f>SUM(C28:C32)</f>
        <v>21</v>
      </c>
    </row>
    <row r="40" ht="15" customHeight="1"/>
    <row r="43" ht="15" customHeight="1"/>
    <row r="45" ht="15" customHeight="1"/>
    <row r="46" ht="13.5" customHeight="1"/>
    <row r="53" ht="14.25" customHeight="1"/>
    <row r="54" ht="14.25" customHeight="1"/>
    <row r="55" ht="14.25" customHeight="1"/>
    <row r="56" ht="14.25" customHeight="1"/>
    <row r="57" spans="12:21" ht="90" customHeight="1">
      <c r="L57" s="44"/>
      <c r="M57" s="44"/>
      <c r="N57" s="44"/>
      <c r="R57" s="44"/>
      <c r="S57" s="44"/>
      <c r="T57" s="44"/>
      <c r="U57" s="44"/>
    </row>
    <row r="58" ht="18" customHeight="1"/>
    <row r="59" ht="30" customHeight="1"/>
    <row r="63" ht="13.5" customHeight="1"/>
  </sheetData>
  <conditionalFormatting sqref="K5:K25">
    <cfRule type="expression" priority="6" dxfId="0">
      <formula>#REF!-$K5&lt;0</formula>
    </cfRule>
  </conditionalFormatting>
  <printOptions/>
  <pageMargins left="0.31496062992125984" right="0.31496062992125984" top="0.35433070866141736" bottom="0.35433070866141736" header="0.11811023622047245" footer="0.11811023622047245"/>
  <pageSetup fitToHeight="0" horizontalDpi="600" verticalDpi="600" orientation="landscape" paperSize="9"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Swabey</dc:creator>
  <cp:keywords/>
  <dc:description/>
  <cp:lastModifiedBy>Keith Grossett</cp:lastModifiedBy>
  <dcterms:created xsi:type="dcterms:W3CDTF">2022-02-10T10:32:20Z</dcterms:created>
  <dcterms:modified xsi:type="dcterms:W3CDTF">2022-05-13T10:57:58Z</dcterms:modified>
  <cp:category/>
  <cp:version/>
  <cp:contentType/>
  <cp:contentStatus/>
</cp:coreProperties>
</file>